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360" windowHeight="4965" tabRatio="935" activeTab="1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<sst xmlns="http://schemas.openxmlformats.org/spreadsheetml/2006/main" count="201" uniqueCount="140">
  <si>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</si>
  <si>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</si>
  <si>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</si>
  <si>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</si>
  <si>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</si>
  <si>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</si>
  <si>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</si>
  <si>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</si>
  <si>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</si>
  <si>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</si>
  <si>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</si>
  <si>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</si>
  <si>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</si>
  <si>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</si>
  <si>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</si>
  <si>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Retained earnings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</si>
  <si>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</si>
  <si>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</si>
  <si>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</si>
  <si>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</si>
  <si>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</si>
  <si>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</si>
  <si>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</si>
  <si>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</si>
  <si>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</si>
  <si>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</si>
  <si>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</si>
  <si>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</si>
  <si>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</si>
  <si>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</si>
  <si>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</si>
  <si>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</si>
  <si>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</si>
  <si>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</si>
  <si>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</si>
  <si>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</si>
  <si>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</si>
  <si>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</si>
  <si>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</si>
  <si>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</si>
  <si>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</si>
  <si>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</si>
  <si>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</si>
  <si>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</si>
  <si>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</si>
  <si>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</si>
  <si>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</si>
  <si>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</si>
  <si>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</si>
  <si>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</si>
  <si>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</si>
  <si>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</si>
  <si>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</si>
  <si>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</si>
  <si>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</si>
  <si>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</si>
  <si>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</si>
  <si>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</si>
  <si>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</si>
  <si>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</si>
  <si>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</si>
  <si>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</si>
  <si>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</si>
  <si>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</si>
  <si>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</si>
  <si>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financial statements</t>
  </si>
  <si>
    <t>-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</si>
  <si>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</si>
  <si>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</si>
  <si>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</si>
  <si>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</si>
  <si>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</si>
  <si>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</si>
  <si>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</si>
  <si>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</si>
  <si>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</si>
  <si>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</si>
  <si>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Operating profit before working capital changes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</si>
  <si>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</si>
  <si>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</si>
  <si>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</si>
  <si>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</si>
  <si>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</si>
  <si>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</si>
  <si>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</si>
  <si>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</si>
  <si>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Net change in cash and cash equivalents</t>
  </si>
  <si>
    <t>Cash and cash equivalents at the end of financial period</t>
  </si>
  <si>
    <t>Cash and cash equivalents at the beginning of financial period</t>
  </si>
  <si>
    <t>Represented by:</t>
  </si>
  <si>
    <t>Fixed deposits with licensed bank</t>
  </si>
  <si>
    <t>Profit for the period</t>
  </si>
  <si>
    <t>UNAUDITED CONDENSED CONSOLIDATED STATEMENT OF CHANGES IN EQUITY</t>
  </si>
  <si>
    <t>Deferred tax assets</t>
  </si>
  <si>
    <t>Proceeds from disposal of property, plant and equipment</t>
  </si>
  <si>
    <t>Repayment of HP creditors</t>
  </si>
  <si>
    <t>Other comprehensive income</t>
  </si>
  <si>
    <t>Total comprehensive income for the period</t>
  </si>
  <si>
    <t>UNAUDITED CONDENSED CONSOLIDATED STATEMENT OF COMPREHENSIVE INCOME</t>
  </si>
  <si>
    <t>UNAUDITED CONDENSED CONSOLIDATED STATEMENT OF FINANCIAL POSITION</t>
  </si>
  <si>
    <t>Total equity attributable to equity holders of the parent</t>
  </si>
  <si>
    <t>Total non-current assets</t>
  </si>
  <si>
    <t>Total current assets</t>
  </si>
  <si>
    <t>Profit from operations</t>
  </si>
  <si>
    <t>UNAUDITED CONDENSED CONSOLIDATED STATEMENT OF CASH FLOWS</t>
  </si>
  <si>
    <t>The Condensed Consolidated Statement of Comprehensive Income should be read in conjunction with the Audited</t>
  </si>
  <si>
    <t>the interim financial statements</t>
  </si>
  <si>
    <t>The Condensed Consolidated Statement of Cash Flows should be read in conjunction with the Audited Annual Financial</t>
  </si>
  <si>
    <t>The Condensed Consolidated Statement of Financial Position should be read in conjunction with the Audited Annual</t>
  </si>
  <si>
    <t>interim financial statements</t>
  </si>
  <si>
    <t>Depreciation and amortisation</t>
  </si>
  <si>
    <t>Other non-cash items</t>
  </si>
  <si>
    <t>Interest expense</t>
  </si>
  <si>
    <t>Interest income</t>
  </si>
  <si>
    <t>Adjustments for non-operating items:-</t>
  </si>
  <si>
    <t>As at 1 January 2012</t>
  </si>
  <si>
    <t>31.12.2012</t>
  </si>
  <si>
    <t>As at 1 January 2013</t>
  </si>
  <si>
    <t>ended 31 December 2012 and the accompanying explanatory notes attached to the interim financial statements.</t>
  </si>
  <si>
    <t>Annual Financial Statements for the year ended 31 December 2012 and the accompanying explanatory notes attached to</t>
  </si>
  <si>
    <t>Statements for the year ended 31 December 2012 and the accompanying explanatory notes attached to the interim</t>
  </si>
  <si>
    <t xml:space="preserve">Financial Statements for the year ended 31 December 2012 and the accompanying explanatory notes attached to the </t>
  </si>
  <si>
    <t>01.01.2012</t>
  </si>
  <si>
    <t>(restated)</t>
  </si>
  <si>
    <t>Increase in inventories</t>
  </si>
  <si>
    <t>Net proceeds from other short term borrowings</t>
  </si>
  <si>
    <t>Dividends</t>
  </si>
  <si>
    <t>Dividend paid</t>
  </si>
  <si>
    <t>Net cash from operating activities</t>
  </si>
  <si>
    <t>Quarterly Report on Unaudited Consolidated Results for the Nine-Month period ended 30 September 2013</t>
  </si>
  <si>
    <t>Unaudited 9 months ended 30 September 2012</t>
  </si>
  <si>
    <t>As at 30 September 2012</t>
  </si>
  <si>
    <t>Unaudited 9 months ended 30 September 2013</t>
  </si>
  <si>
    <t>As at 30 September 2013</t>
  </si>
  <si>
    <t>30.09.2013</t>
  </si>
  <si>
    <t>30.09.2012</t>
  </si>
  <si>
    <t>9 Months</t>
  </si>
  <si>
    <t>Net cash used in financing activities</t>
  </si>
  <si>
    <t>Increase/(Decrease) in payables</t>
  </si>
  <si>
    <t>Decrease/(Increase) in receivables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</si>
</sst>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;\(0.00\)"/>
    <numFmt numFmtId="185" formatCode="0.00_);[Red]\(0.00\)"/>
    <numFmt numFmtId="186" formatCode="[$-409]dddd\,\ mmmm\ dd\,\ yyyy"/>
    <numFmt numFmtId="187" formatCode="00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#,##0;\-#,##0"/>
    <numFmt numFmtId="192" formatCode="_-* #,##0.00_-;\-* #,##0.00_-;_-* \-??_-;_-@_-"/>
    <numFmt numFmtId="193" formatCode="_(* #,##0_);_(* \(#,##0\);_(* \-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7" fontId="2" fillId="0" borderId="0" xfId="42" applyFont="1" applyBorder="1" applyAlignment="1">
      <alignment/>
    </xf>
    <xf numFmtId="0" fontId="2" fillId="0" borderId="0" xfId="0" applyFont="1" applyAlignment="1">
      <alignment/>
    </xf>
    <xf numFmtId="177" fontId="2" fillId="0" borderId="0" xfId="42" applyFont="1" applyAlignment="1">
      <alignment/>
    </xf>
    <xf numFmtId="177" fontId="2" fillId="0" borderId="0" xfId="42" applyFont="1" applyAlignment="1">
      <alignment horizontal="center"/>
    </xf>
    <xf numFmtId="177" fontId="2" fillId="0" borderId="0" xfId="42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42" applyNumberFormat="1" applyFont="1" applyBorder="1" applyAlignment="1">
      <alignment/>
    </xf>
    <xf numFmtId="177" fontId="3" fillId="0" borderId="0" xfId="42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7" fontId="2" fillId="0" borderId="0" xfId="42" applyNumberFormat="1" applyFont="1" applyBorder="1" applyAlignment="1">
      <alignment/>
    </xf>
    <xf numFmtId="37" fontId="2" fillId="0" borderId="10" xfId="42" applyNumberFormat="1" applyFont="1" applyBorder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37" fontId="2" fillId="0" borderId="12" xfId="42" applyNumberFormat="1" applyFont="1" applyBorder="1" applyAlignment="1">
      <alignment/>
    </xf>
    <xf numFmtId="37" fontId="2" fillId="0" borderId="13" xfId="42" applyNumberFormat="1" applyFont="1" applyBorder="1" applyAlignment="1">
      <alignment/>
    </xf>
    <xf numFmtId="37" fontId="2" fillId="0" borderId="14" xfId="42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37" fontId="2" fillId="0" borderId="0" xfId="42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42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16" xfId="42" applyNumberFormat="1" applyFont="1" applyBorder="1" applyAlignment="1">
      <alignment/>
    </xf>
    <xf numFmtId="39" fontId="2" fillId="0" borderId="16" xfId="42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14" xfId="0" applyNumberFormat="1" applyBorder="1" applyAlignment="1">
      <alignment/>
    </xf>
    <xf numFmtId="37" fontId="0" fillId="0" borderId="14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0" xfId="42" applyFont="1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12" xfId="42" applyNumberFormat="1" applyFont="1" applyBorder="1" applyAlignment="1">
      <alignment horizontal="right"/>
    </xf>
    <xf numFmtId="37" fontId="0" fillId="0" borderId="14" xfId="0" applyNumberFormat="1" applyBorder="1" applyAlignment="1" quotePrefix="1">
      <alignment horizontal="right"/>
    </xf>
    <xf numFmtId="37" fontId="2" fillId="0" borderId="12" xfId="42" applyNumberFormat="1" applyFont="1" applyBorder="1" applyAlignment="1" quotePrefix="1">
      <alignment horizontal="right"/>
    </xf>
    <xf numFmtId="37" fontId="2" fillId="0" borderId="10" xfId="42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2" fillId="0" borderId="17" xfId="42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20" xfId="0" applyNumberFormat="1" applyFont="1" applyBorder="1" applyAlignment="1">
      <alignment/>
    </xf>
    <xf numFmtId="37" fontId="2" fillId="0" borderId="19" xfId="42" applyNumberFormat="1" applyFont="1" applyFill="1" applyBorder="1" applyAlignment="1" applyProtection="1">
      <alignment/>
      <protection/>
    </xf>
    <xf numFmtId="37" fontId="2" fillId="0" borderId="20" xfId="42" applyNumberFormat="1" applyFont="1" applyFill="1" applyBorder="1" applyAlignment="1" applyProtection="1">
      <alignment/>
      <protection/>
    </xf>
    <xf numFmtId="37" fontId="2" fillId="0" borderId="18" xfId="42" applyNumberFormat="1" applyFont="1" applyFill="1" applyBorder="1" applyAlignment="1" applyProtection="1">
      <alignment/>
      <protection/>
    </xf>
    <xf numFmtId="37" fontId="2" fillId="0" borderId="21" xfId="42" applyNumberFormat="1" applyFont="1" applyFill="1" applyBorder="1" applyAlignment="1" applyProtection="1">
      <alignment/>
      <protection/>
    </xf>
    <xf numFmtId="193" fontId="2" fillId="0" borderId="20" xfId="42" applyNumberFormat="1" applyFont="1" applyFill="1" applyBorder="1" applyAlignment="1" applyProtection="1">
      <alignment/>
      <protection/>
    </xf>
    <xf numFmtId="37" fontId="2" fillId="0" borderId="0" xfId="42" applyNumberFormat="1" applyFont="1" applyBorder="1" applyAlignment="1" quotePrefix="1">
      <alignment horizontal="center"/>
    </xf>
    <xf numFmtId="0" fontId="3" fillId="0" borderId="0" xfId="0" applyFont="1" applyFill="1" applyAlignment="1">
      <alignment/>
    </xf>
    <xf numFmtId="37" fontId="2" fillId="0" borderId="19" xfId="0" applyNumberFormat="1" applyFont="1" applyBorder="1" applyAlignment="1" quotePrefix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A3" sqref="A3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48" t="s">
        <v>68</v>
      </c>
    </row>
    <row r="2" ht="12.75">
      <c r="A2" s="2" t="s">
        <v>129</v>
      </c>
    </row>
    <row r="3" spans="1:11" ht="12.75">
      <c r="A3" s="49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0" t="s">
        <v>92</v>
      </c>
    </row>
    <row r="9" spans="3:11" ht="12.75">
      <c r="C9" s="72" t="s">
        <v>41</v>
      </c>
      <c r="D9" s="73"/>
      <c r="E9" s="73"/>
      <c r="F9" s="73"/>
      <c r="G9" s="73"/>
      <c r="H9" s="73"/>
      <c r="I9" s="73"/>
      <c r="J9" s="73"/>
      <c r="K9" s="74"/>
    </row>
    <row r="10" spans="5:9" ht="12.75">
      <c r="E10" s="72" t="s">
        <v>42</v>
      </c>
      <c r="F10" s="73"/>
      <c r="G10" s="74"/>
      <c r="I10" s="21" t="s">
        <v>43</v>
      </c>
    </row>
    <row r="11" spans="3:11" ht="12.75">
      <c r="C11" s="22" t="s">
        <v>30</v>
      </c>
      <c r="D11" s="22"/>
      <c r="E11" s="22" t="s">
        <v>33</v>
      </c>
      <c r="F11" s="22"/>
      <c r="G11" s="22" t="s">
        <v>35</v>
      </c>
      <c r="H11" s="22"/>
      <c r="I11" s="22" t="s">
        <v>37</v>
      </c>
      <c r="J11" s="22"/>
      <c r="K11" s="22" t="s">
        <v>39</v>
      </c>
    </row>
    <row r="12" spans="3:11" ht="12.75">
      <c r="C12" s="22" t="s">
        <v>31</v>
      </c>
      <c r="D12" s="22"/>
      <c r="E12" s="22" t="s">
        <v>34</v>
      </c>
      <c r="F12" s="22"/>
      <c r="G12" s="22" t="s">
        <v>36</v>
      </c>
      <c r="H12" s="22"/>
      <c r="I12" s="22" t="s">
        <v>38</v>
      </c>
      <c r="J12" s="22"/>
      <c r="K12" s="22" t="s">
        <v>40</v>
      </c>
    </row>
    <row r="13" spans="3:11" ht="12.75">
      <c r="C13" s="22" t="s">
        <v>32</v>
      </c>
      <c r="D13" s="22"/>
      <c r="E13" s="22" t="s">
        <v>32</v>
      </c>
      <c r="F13" s="22"/>
      <c r="G13" s="22" t="s">
        <v>32</v>
      </c>
      <c r="H13" s="22"/>
      <c r="I13" s="22" t="s">
        <v>32</v>
      </c>
      <c r="J13" s="22"/>
      <c r="K13" s="22" t="s">
        <v>32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130</v>
      </c>
    </row>
    <row r="17" spans="1:11" ht="12.75">
      <c r="A17" t="s">
        <v>115</v>
      </c>
      <c r="C17" s="43">
        <v>66000</v>
      </c>
      <c r="D17" s="43"/>
      <c r="E17" s="44" t="s">
        <v>66</v>
      </c>
      <c r="F17" s="44"/>
      <c r="G17" s="47">
        <v>10581</v>
      </c>
      <c r="H17" s="43"/>
      <c r="I17" s="43">
        <v>88869</v>
      </c>
      <c r="J17" s="43"/>
      <c r="K17" s="43">
        <f>SUM(C17:I17)</f>
        <v>165450</v>
      </c>
    </row>
    <row r="18" spans="3:11" ht="12.75"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t="s">
        <v>97</v>
      </c>
      <c r="C19" s="44" t="s">
        <v>66</v>
      </c>
      <c r="D19" s="43"/>
      <c r="E19" s="44" t="s">
        <v>66</v>
      </c>
      <c r="F19" s="44"/>
      <c r="G19" s="44" t="s">
        <v>66</v>
      </c>
      <c r="H19" s="43"/>
      <c r="I19" s="43">
        <v>9949</v>
      </c>
      <c r="J19" s="43"/>
      <c r="K19" s="43">
        <f>SUM(C19:I19)</f>
        <v>9949</v>
      </c>
    </row>
    <row r="20" spans="3:11" ht="12.75">
      <c r="C20" s="44"/>
      <c r="D20" s="43"/>
      <c r="E20" s="44"/>
      <c r="F20" s="44"/>
      <c r="G20" s="44"/>
      <c r="H20" s="43"/>
      <c r="I20" s="43"/>
      <c r="J20" s="43"/>
      <c r="K20" s="43"/>
    </row>
    <row r="21" spans="1:11" ht="12.75">
      <c r="A21" t="s">
        <v>126</v>
      </c>
      <c r="C21" s="44" t="s">
        <v>66</v>
      </c>
      <c r="D21" s="43"/>
      <c r="E21" s="44" t="s">
        <v>66</v>
      </c>
      <c r="F21" s="44"/>
      <c r="G21" s="44" t="s">
        <v>66</v>
      </c>
      <c r="H21" s="43"/>
      <c r="I21" s="43">
        <v>-4950</v>
      </c>
      <c r="J21" s="43"/>
      <c r="K21" s="43">
        <f>I21</f>
        <v>-4950</v>
      </c>
    </row>
    <row r="22" spans="3:11" ht="12.75"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3.5" thickBot="1">
      <c r="A23" s="58" t="s">
        <v>131</v>
      </c>
      <c r="C23" s="45">
        <f>SUM(C17:C22)</f>
        <v>66000</v>
      </c>
      <c r="D23" s="45"/>
      <c r="E23" s="46" t="s">
        <v>66</v>
      </c>
      <c r="F23" s="46"/>
      <c r="G23" s="55">
        <f>SUM(G17:G22)</f>
        <v>10581</v>
      </c>
      <c r="H23" s="45"/>
      <c r="I23" s="45">
        <f>SUM(I17:I22)</f>
        <v>93868</v>
      </c>
      <c r="J23" s="45"/>
      <c r="K23" s="45">
        <f>SUM(K17:K22)</f>
        <v>170449</v>
      </c>
    </row>
    <row r="24" spans="3:11" ht="13.5" thickTop="1">
      <c r="C24" s="52"/>
      <c r="D24" s="52"/>
      <c r="E24" s="52"/>
      <c r="F24" s="52"/>
      <c r="G24" s="53"/>
      <c r="H24" s="52"/>
      <c r="I24" s="52"/>
      <c r="J24" s="52"/>
      <c r="K24" s="52"/>
    </row>
    <row r="25" spans="3:11" ht="12.75">
      <c r="C25" s="52"/>
      <c r="D25" s="52"/>
      <c r="E25" s="52"/>
      <c r="F25" s="52"/>
      <c r="G25" s="53"/>
      <c r="H25" s="52"/>
      <c r="I25" s="52"/>
      <c r="J25" s="52"/>
      <c r="K25" s="52"/>
    </row>
    <row r="26" spans="3:11" ht="12.75"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21" t="s">
        <v>132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3:11" ht="12.75"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.75">
      <c r="A29" t="s">
        <v>117</v>
      </c>
      <c r="C29" s="43">
        <v>66000</v>
      </c>
      <c r="D29" s="43"/>
      <c r="E29" s="44" t="s">
        <v>66</v>
      </c>
      <c r="F29" s="44"/>
      <c r="G29" s="44" t="s">
        <v>66</v>
      </c>
      <c r="H29" s="43"/>
      <c r="I29" s="43">
        <v>113561</v>
      </c>
      <c r="J29" s="43"/>
      <c r="K29" s="43">
        <f>SUM(C29:I29)</f>
        <v>179561</v>
      </c>
    </row>
    <row r="30" spans="3:11" ht="12.75">
      <c r="C30" s="44"/>
      <c r="D30" s="43"/>
      <c r="E30" s="43"/>
      <c r="F30" s="43"/>
      <c r="G30" s="44"/>
      <c r="H30" s="43"/>
      <c r="I30" s="43"/>
      <c r="J30" s="43"/>
      <c r="K30" s="44"/>
    </row>
    <row r="31" spans="1:11" ht="12.75">
      <c r="A31" t="s">
        <v>97</v>
      </c>
      <c r="C31" s="44" t="s">
        <v>66</v>
      </c>
      <c r="D31" s="43"/>
      <c r="E31" s="44" t="s">
        <v>66</v>
      </c>
      <c r="F31" s="44"/>
      <c r="G31" s="44" t="s">
        <v>66</v>
      </c>
      <c r="H31" s="43"/>
      <c r="I31" s="43">
        <v>13643</v>
      </c>
      <c r="J31" s="43"/>
      <c r="K31" s="47">
        <f>SUM(C31:I31)</f>
        <v>13643</v>
      </c>
    </row>
    <row r="32" spans="3:11" ht="12.75">
      <c r="C32" s="44"/>
      <c r="D32" s="43"/>
      <c r="E32" s="44"/>
      <c r="F32" s="44"/>
      <c r="G32" s="44"/>
      <c r="H32" s="43"/>
      <c r="I32" s="43"/>
      <c r="J32" s="43"/>
      <c r="K32" s="47"/>
    </row>
    <row r="33" spans="1:11" ht="12.75">
      <c r="A33" t="s">
        <v>126</v>
      </c>
      <c r="C33" s="44" t="s">
        <v>66</v>
      </c>
      <c r="D33" s="43"/>
      <c r="E33" s="44" t="s">
        <v>66</v>
      </c>
      <c r="F33" s="44"/>
      <c r="G33" s="44" t="s">
        <v>66</v>
      </c>
      <c r="H33" s="43"/>
      <c r="I33" s="43">
        <v>-2970</v>
      </c>
      <c r="J33" s="43"/>
      <c r="K33" s="47">
        <f>SUM(C33:I33)</f>
        <v>-2970</v>
      </c>
    </row>
    <row r="34" spans="3:11" ht="12.75"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3.5" thickBot="1">
      <c r="A35" s="58" t="s">
        <v>133</v>
      </c>
      <c r="C35" s="45">
        <f>SUM(C29:C34)</f>
        <v>66000</v>
      </c>
      <c r="D35" s="45"/>
      <c r="E35" s="46" t="s">
        <v>66</v>
      </c>
      <c r="F35" s="46"/>
      <c r="G35" s="46" t="s">
        <v>66</v>
      </c>
      <c r="H35" s="45"/>
      <c r="I35" s="45">
        <f>SUM(I29:I34)</f>
        <v>124234</v>
      </c>
      <c r="J35" s="45"/>
      <c r="K35" s="45">
        <f>SUM(K29:K34)</f>
        <v>190234</v>
      </c>
    </row>
    <row r="36" spans="3:11" ht="13.5" thickTop="1">
      <c r="C36" s="43"/>
      <c r="D36" s="43"/>
      <c r="E36" s="43"/>
      <c r="F36" s="43"/>
      <c r="G36" s="43"/>
      <c r="H36" s="43"/>
      <c r="I36" s="43"/>
      <c r="J36" s="43"/>
      <c r="K36" s="43"/>
    </row>
    <row r="37" spans="3:11" ht="12.75">
      <c r="C37" s="43"/>
      <c r="D37" s="43"/>
      <c r="E37" s="43"/>
      <c r="F37" s="43"/>
      <c r="G37" s="43"/>
      <c r="H37" s="43"/>
      <c r="I37" s="43"/>
      <c r="J37" s="43"/>
      <c r="K37" s="43"/>
    </row>
    <row r="38" spans="3:11" ht="12.75">
      <c r="C38" s="43"/>
      <c r="D38" s="43"/>
      <c r="E38" s="43"/>
      <c r="F38" s="43"/>
      <c r="G38" s="43"/>
      <c r="H38" s="43"/>
      <c r="I38" s="43"/>
      <c r="J38" s="43"/>
      <c r="K38" s="43"/>
    </row>
    <row r="39" spans="3:11" ht="12.75">
      <c r="C39" s="43"/>
      <c r="D39" s="43"/>
      <c r="E39" s="43"/>
      <c r="F39" s="43"/>
      <c r="G39" s="43"/>
      <c r="H39" s="43"/>
      <c r="I39" s="43"/>
      <c r="J39" s="43"/>
      <c r="K39" s="43"/>
    </row>
    <row r="40" spans="3:11" ht="12.75">
      <c r="C40" s="43"/>
      <c r="D40" s="43"/>
      <c r="E40" s="43"/>
      <c r="F40" s="43"/>
      <c r="G40" s="43"/>
      <c r="H40" s="43"/>
      <c r="I40" s="43"/>
      <c r="J40" s="43"/>
      <c r="K40" s="43"/>
    </row>
    <row r="41" spans="3:11" ht="12.75">
      <c r="C41" s="43"/>
      <c r="D41" s="43"/>
      <c r="E41" s="43"/>
      <c r="F41" s="43"/>
      <c r="G41" s="43"/>
      <c r="H41" s="43"/>
      <c r="I41" s="43"/>
      <c r="J41" s="43"/>
      <c r="K41" s="43"/>
    </row>
    <row r="42" spans="3:11" ht="12.75">
      <c r="C42" s="43"/>
      <c r="D42" s="43"/>
      <c r="E42" s="43"/>
      <c r="F42" s="43"/>
      <c r="G42" s="43"/>
      <c r="H42" s="43"/>
      <c r="I42" s="43"/>
      <c r="J42" s="43"/>
      <c r="K42" s="43"/>
    </row>
    <row r="43" spans="3:11" ht="12.75">
      <c r="C43" s="43"/>
      <c r="D43" s="43"/>
      <c r="E43" s="43"/>
      <c r="F43" s="43"/>
      <c r="G43" s="43"/>
      <c r="H43" s="43"/>
      <c r="I43" s="43"/>
      <c r="J43" s="43"/>
      <c r="K43" s="43"/>
    </row>
    <row r="44" spans="3:11" ht="12.75">
      <c r="C44" s="43"/>
      <c r="D44" s="43"/>
      <c r="E44" s="43"/>
      <c r="F44" s="43"/>
      <c r="G44" s="43"/>
      <c r="H44" s="43"/>
      <c r="I44" s="43"/>
      <c r="J44" s="43"/>
      <c r="K44" s="43"/>
    </row>
    <row r="45" spans="3:11" ht="12.75">
      <c r="C45" s="43"/>
      <c r="D45" s="43"/>
      <c r="E45" s="43"/>
      <c r="F45" s="43"/>
      <c r="G45" s="43"/>
      <c r="H45" s="43"/>
      <c r="I45" s="43"/>
      <c r="J45" s="43"/>
      <c r="K45" s="43"/>
    </row>
    <row r="46" spans="3:11" ht="12.75">
      <c r="C46" s="43"/>
      <c r="D46" s="43"/>
      <c r="E46" s="43"/>
      <c r="F46" s="43"/>
      <c r="G46" s="43"/>
      <c r="H46" s="43"/>
      <c r="I46" s="43"/>
      <c r="J46" s="43"/>
      <c r="K46" s="43"/>
    </row>
    <row r="47" spans="3:11" ht="12.75">
      <c r="C47" s="43"/>
      <c r="D47" s="43"/>
      <c r="E47" s="43"/>
      <c r="F47" s="43"/>
      <c r="G47" s="43"/>
      <c r="H47" s="43"/>
      <c r="I47" s="43"/>
      <c r="J47" s="43"/>
      <c r="K47" s="43"/>
    </row>
    <row r="48" spans="3:11" ht="12.75">
      <c r="C48" s="43"/>
      <c r="D48" s="43"/>
      <c r="E48" s="43"/>
      <c r="F48" s="43"/>
      <c r="G48" s="43"/>
      <c r="H48" s="43"/>
      <c r="I48" s="43"/>
      <c r="J48" s="43"/>
      <c r="K48" s="43"/>
    </row>
    <row r="49" spans="3:11" ht="12.75">
      <c r="C49" s="43"/>
      <c r="D49" s="43"/>
      <c r="E49" s="43"/>
      <c r="F49" s="43"/>
      <c r="G49" s="43"/>
      <c r="H49" s="43"/>
      <c r="I49" s="43"/>
      <c r="J49" s="43"/>
      <c r="K49" s="43"/>
    </row>
    <row r="50" spans="3:11" ht="12.75">
      <c r="C50" s="43"/>
      <c r="D50" s="43"/>
      <c r="E50" s="43"/>
      <c r="F50" s="43"/>
      <c r="G50" s="43"/>
      <c r="H50" s="43"/>
      <c r="I50" s="43"/>
      <c r="J50" s="43"/>
      <c r="K50" s="43"/>
    </row>
    <row r="51" spans="3:11" ht="12.7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2.7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2.7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2.7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2.7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2.7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2.7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2.7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2.75"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15" t="s">
        <v>67</v>
      </c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15" t="s">
        <v>118</v>
      </c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>
      <c r="A66" s="15"/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2.7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2.7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2.7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2.7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2.7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2.7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2.7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2.7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2.7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2.7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2.7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2.7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2.7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2.7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2.7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2.7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2.7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2.7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2.7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2.7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2.7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2.7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2.7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2.7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2.7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2.7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2.7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2.7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2.7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2.7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2.7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2.7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2.7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2.7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2.7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2.7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2.7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2.7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2.7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2.7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2.7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2.7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2.7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2.7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2.7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2.7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2.7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2.7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2.7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2.7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2.75"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3:11" ht="12.75"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3:11" ht="12.75"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3:11" ht="12.75"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3:11" ht="12.75"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3:11" ht="12.75"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3:11" ht="12.75"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3:11" ht="12.75"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3:11" ht="12.75"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3:11" ht="12.75"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3:11" ht="12.75"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3:11" ht="12.75"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3:11" ht="12.75"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3:11" ht="12.75"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3:11" ht="12.75"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3:11" ht="12.75"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3:11" ht="12.75"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3:11" ht="12.75"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3:11" ht="12.75"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3:11" ht="12.75"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3:11" ht="12.75"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3:11" ht="12.75"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3:11" ht="12.75"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3:11" ht="12.75"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3:11" ht="12.75"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3:11" ht="12.75"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3:11" ht="12.75"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3:11" ht="12.75"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3:11" ht="12.75"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3:11" ht="12.75"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3:11" ht="12.75">
      <c r="C147" s="43"/>
      <c r="D147" s="43"/>
      <c r="E147" s="43"/>
      <c r="F147" s="43"/>
      <c r="G147" s="43"/>
      <c r="H147" s="43"/>
      <c r="I147" s="43"/>
      <c r="J147" s="43"/>
      <c r="K147" s="43"/>
    </row>
  </sheetData>
  <sheetProtection/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3.2812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68</v>
      </c>
    </row>
    <row r="2" ht="12.75">
      <c r="A2" s="2" t="s">
        <v>129</v>
      </c>
    </row>
    <row r="3" spans="1:8" ht="12.75">
      <c r="A3" s="49" t="s">
        <v>69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0" t="s">
        <v>98</v>
      </c>
    </row>
    <row r="6" ht="12.75">
      <c r="A6" s="40"/>
    </row>
    <row r="8" spans="1:19" ht="15.75" customHeight="1">
      <c r="A8" s="19"/>
      <c r="B8" s="75" t="s">
        <v>44</v>
      </c>
      <c r="C8" s="75"/>
      <c r="D8" s="75"/>
      <c r="E8" s="19"/>
      <c r="F8" s="75" t="s">
        <v>45</v>
      </c>
      <c r="G8" s="75"/>
      <c r="H8" s="75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50</v>
      </c>
      <c r="C9" s="19"/>
      <c r="D9" s="19" t="s">
        <v>47</v>
      </c>
      <c r="E9" s="19"/>
      <c r="F9" s="19" t="s">
        <v>50</v>
      </c>
      <c r="G9" s="19"/>
      <c r="H9" s="19" t="s">
        <v>47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49</v>
      </c>
      <c r="C10" s="19"/>
      <c r="D10" s="19" t="s">
        <v>48</v>
      </c>
      <c r="E10" s="19"/>
      <c r="F10" s="19" t="s">
        <v>49</v>
      </c>
      <c r="G10" s="19"/>
      <c r="H10" s="19" t="s">
        <v>48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46</v>
      </c>
      <c r="C11" s="19"/>
      <c r="D11" s="19" t="s">
        <v>46</v>
      </c>
      <c r="E11" s="19"/>
      <c r="F11" s="19" t="s">
        <v>51</v>
      </c>
      <c r="G11" s="19"/>
      <c r="H11" s="19" t="s">
        <v>52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134</v>
      </c>
      <c r="C12" s="19"/>
      <c r="D12" s="19" t="s">
        <v>135</v>
      </c>
      <c r="E12" s="19"/>
      <c r="F12" s="19" t="s">
        <v>134</v>
      </c>
      <c r="G12" s="19"/>
      <c r="H12" s="19" t="s">
        <v>135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18</v>
      </c>
      <c r="C13" s="11"/>
      <c r="D13" s="11" t="s">
        <v>32</v>
      </c>
      <c r="E13" s="11"/>
      <c r="F13" s="11" t="s">
        <v>32</v>
      </c>
      <c r="G13" s="11"/>
      <c r="H13" s="20" t="s">
        <v>18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53</v>
      </c>
      <c r="B15" s="23">
        <v>39593</v>
      </c>
      <c r="C15" s="23"/>
      <c r="D15" s="23">
        <v>36772</v>
      </c>
      <c r="E15" s="23"/>
      <c r="F15" s="23">
        <v>117033</v>
      </c>
      <c r="H15" s="23">
        <v>107622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54</v>
      </c>
      <c r="B16" s="24">
        <v>-26466</v>
      </c>
      <c r="C16" s="23"/>
      <c r="D16" s="24">
        <v>-23862</v>
      </c>
      <c r="E16" s="23"/>
      <c r="F16" s="24">
        <f>-75914</f>
        <v>-75914</v>
      </c>
      <c r="H16" s="24">
        <v>-72276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55</v>
      </c>
      <c r="B17" s="32">
        <f>SUM(B15:B16)</f>
        <v>13127</v>
      </c>
      <c r="C17" s="32"/>
      <c r="D17" s="32">
        <f>SUM(D15:D16)</f>
        <v>12910</v>
      </c>
      <c r="E17" s="32"/>
      <c r="F17" s="32">
        <f>SUM(F15:F16)</f>
        <v>41119</v>
      </c>
      <c r="G17" s="11"/>
      <c r="H17" s="32">
        <f>SUM(H15:H16)</f>
        <v>35346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56</v>
      </c>
      <c r="B19" s="23">
        <v>637</v>
      </c>
      <c r="C19" s="23"/>
      <c r="D19" s="23">
        <v>572</v>
      </c>
      <c r="E19" s="23"/>
      <c r="F19" s="23">
        <v>1566</v>
      </c>
      <c r="G19" s="1"/>
      <c r="H19" s="23">
        <v>1649</v>
      </c>
    </row>
    <row r="20" spans="1:8" ht="12.75">
      <c r="A20" s="2" t="s">
        <v>57</v>
      </c>
      <c r="B20" s="23">
        <f>-1565-1570-524-105</f>
        <v>-3764</v>
      </c>
      <c r="C20" s="23"/>
      <c r="D20" s="23">
        <f>-1556-1450-448-93</f>
        <v>-3547</v>
      </c>
      <c r="E20" s="23"/>
      <c r="F20" s="23">
        <f>-4020-5650-2464-411</f>
        <v>-12545</v>
      </c>
      <c r="G20" s="1"/>
      <c r="H20" s="23">
        <f>-3946-5630-2355-375</f>
        <v>-12306</v>
      </c>
    </row>
    <row r="21" spans="1:8" ht="12.75">
      <c r="A21" s="2" t="s">
        <v>58</v>
      </c>
      <c r="B21" s="23">
        <f>-2111</f>
        <v>-2111</v>
      </c>
      <c r="C21" s="23"/>
      <c r="D21" s="23">
        <f>-2045</f>
        <v>-2045</v>
      </c>
      <c r="E21" s="23"/>
      <c r="F21" s="23">
        <f>-6607</f>
        <v>-6607</v>
      </c>
      <c r="G21" s="1"/>
      <c r="H21" s="23">
        <f>-6298</f>
        <v>-6298</v>
      </c>
    </row>
    <row r="22" spans="1:8" ht="12.75">
      <c r="A22" s="2" t="s">
        <v>59</v>
      </c>
      <c r="B22" s="24">
        <f>-1263-91</f>
        <v>-1354</v>
      </c>
      <c r="C22" s="23"/>
      <c r="D22" s="24">
        <f>-1126-106</f>
        <v>-1232</v>
      </c>
      <c r="E22" s="23"/>
      <c r="F22" s="24">
        <f>-3903-348</f>
        <v>-4251</v>
      </c>
      <c r="G22" s="1"/>
      <c r="H22" s="24">
        <f>-3452-363</f>
        <v>-3815</v>
      </c>
    </row>
    <row r="23" spans="1:8" ht="12.75">
      <c r="A23" s="9" t="s">
        <v>103</v>
      </c>
      <c r="B23" s="23">
        <f>SUM(B17:B22)</f>
        <v>6535</v>
      </c>
      <c r="C23" s="23"/>
      <c r="D23" s="23">
        <f>SUM(D17:D22)</f>
        <v>6658</v>
      </c>
      <c r="E23" s="23"/>
      <c r="F23" s="23">
        <f>SUM(F17:F22)</f>
        <v>19282</v>
      </c>
      <c r="G23" s="1"/>
      <c r="H23" s="23">
        <f>SUM(H17:H22)</f>
        <v>14576</v>
      </c>
    </row>
    <row r="24" spans="1:8" ht="12.75">
      <c r="A24" s="2" t="s">
        <v>60</v>
      </c>
      <c r="B24" s="24">
        <v>-182</v>
      </c>
      <c r="C24" s="23"/>
      <c r="D24" s="68">
        <v>-220</v>
      </c>
      <c r="E24" s="23"/>
      <c r="F24" s="24">
        <v>-828</v>
      </c>
      <c r="G24" s="1"/>
      <c r="H24" s="24">
        <v>-726</v>
      </c>
    </row>
    <row r="25" spans="1:8" ht="12.75">
      <c r="A25" s="9" t="s">
        <v>61</v>
      </c>
      <c r="B25" s="23">
        <f>SUM(B23:B24)</f>
        <v>6353</v>
      </c>
      <c r="C25" s="23"/>
      <c r="D25" s="23">
        <f>SUM(D23:D24)</f>
        <v>6438</v>
      </c>
      <c r="E25" s="23"/>
      <c r="F25" s="23">
        <f>SUM(F23:F24)</f>
        <v>18454</v>
      </c>
      <c r="G25" s="1"/>
      <c r="H25" s="23">
        <f>SUM(H23:H24)</f>
        <v>13850</v>
      </c>
    </row>
    <row r="26" spans="2:8" ht="12.75">
      <c r="B26" s="23"/>
      <c r="C26" s="23"/>
      <c r="D26" s="23"/>
      <c r="E26" s="23"/>
      <c r="F26" s="23"/>
      <c r="G26" s="1"/>
      <c r="H26" s="23"/>
    </row>
    <row r="27" spans="1:8" ht="12.75">
      <c r="A27" s="2" t="s">
        <v>70</v>
      </c>
      <c r="B27" s="23">
        <v>-1746</v>
      </c>
      <c r="C27" s="23"/>
      <c r="D27" s="23">
        <v>-1753</v>
      </c>
      <c r="E27" s="23"/>
      <c r="F27" s="23">
        <v>-4811</v>
      </c>
      <c r="G27" s="1"/>
      <c r="H27" s="23">
        <v>-3901</v>
      </c>
    </row>
    <row r="28" spans="2:8" ht="12.75">
      <c r="B28" s="26"/>
      <c r="C28" s="26"/>
      <c r="D28" s="26"/>
      <c r="E28" s="26"/>
      <c r="F28" s="26"/>
      <c r="H28" s="23"/>
    </row>
    <row r="29" spans="1:8" ht="12.75">
      <c r="A29" s="9" t="s">
        <v>91</v>
      </c>
      <c r="B29" s="59">
        <f>B25+B27</f>
        <v>4607</v>
      </c>
      <c r="C29" s="23"/>
      <c r="D29" s="59">
        <f>D25+D27</f>
        <v>4685</v>
      </c>
      <c r="E29" s="23"/>
      <c r="F29" s="59">
        <f>F25+F27</f>
        <v>13643</v>
      </c>
      <c r="G29" s="1"/>
      <c r="H29" s="59">
        <f>H25+H27</f>
        <v>9949</v>
      </c>
    </row>
    <row r="30" spans="2:8" ht="12.75">
      <c r="B30" s="23"/>
      <c r="C30" s="23"/>
      <c r="D30" s="23"/>
      <c r="E30" s="23"/>
      <c r="F30" s="23"/>
      <c r="H30" s="23"/>
    </row>
    <row r="31" spans="1:8" ht="12.75">
      <c r="A31" s="70" t="s">
        <v>96</v>
      </c>
      <c r="B31" s="69" t="s">
        <v>66</v>
      </c>
      <c r="C31" s="23"/>
      <c r="D31" s="69" t="s">
        <v>66</v>
      </c>
      <c r="E31" s="23"/>
      <c r="F31" s="69" t="s">
        <v>66</v>
      </c>
      <c r="H31" s="69" t="s">
        <v>66</v>
      </c>
    </row>
    <row r="32" spans="2:8" ht="12.75">
      <c r="B32" s="23"/>
      <c r="C32" s="23"/>
      <c r="D32" s="23"/>
      <c r="E32" s="23"/>
      <c r="F32" s="23"/>
      <c r="H32" s="23"/>
    </row>
    <row r="33" spans="1:8" ht="13.5" thickBot="1">
      <c r="A33" s="9" t="s">
        <v>97</v>
      </c>
      <c r="B33" s="30">
        <f>B29</f>
        <v>4607</v>
      </c>
      <c r="C33" s="23"/>
      <c r="D33" s="30">
        <f>D29</f>
        <v>4685</v>
      </c>
      <c r="E33" s="23"/>
      <c r="F33" s="30">
        <f>F29</f>
        <v>13643</v>
      </c>
      <c r="H33" s="30">
        <f>H29</f>
        <v>9949</v>
      </c>
    </row>
    <row r="34" spans="2:8" ht="13.5" thickTop="1">
      <c r="B34" s="23"/>
      <c r="C34" s="23"/>
      <c r="D34" s="23"/>
      <c r="E34" s="23"/>
      <c r="F34" s="23"/>
      <c r="H34" s="23"/>
    </row>
    <row r="35" spans="2:8" ht="12.75">
      <c r="B35" s="23"/>
      <c r="C35" s="23"/>
      <c r="D35" s="23"/>
      <c r="E35" s="23"/>
      <c r="F35" s="23"/>
      <c r="H35" s="23"/>
    </row>
    <row r="36" spans="1:8" ht="12.75">
      <c r="A36" s="15" t="s">
        <v>62</v>
      </c>
      <c r="B36" s="23"/>
      <c r="C36" s="23"/>
      <c r="D36" s="23"/>
      <c r="E36" s="23"/>
      <c r="F36" s="23"/>
      <c r="G36" s="1"/>
      <c r="H36" s="23"/>
    </row>
    <row r="37" spans="1:8" ht="13.5" thickBot="1">
      <c r="A37" s="15" t="s">
        <v>63</v>
      </c>
      <c r="B37" s="41">
        <f>B29</f>
        <v>4607</v>
      </c>
      <c r="C37" s="23"/>
      <c r="D37" s="41">
        <f>D29</f>
        <v>4685</v>
      </c>
      <c r="E37" s="23"/>
      <c r="F37" s="41">
        <f>F29</f>
        <v>13643</v>
      </c>
      <c r="G37" s="1"/>
      <c r="H37" s="41">
        <f>H29</f>
        <v>9949</v>
      </c>
    </row>
    <row r="38" spans="1:8" ht="13.5" thickTop="1">
      <c r="A38" s="15"/>
      <c r="B38" s="23"/>
      <c r="C38" s="23"/>
      <c r="D38" s="23"/>
      <c r="E38" s="23"/>
      <c r="F38" s="23"/>
      <c r="G38" s="1"/>
      <c r="H38" s="23"/>
    </row>
    <row r="39" spans="1:8" ht="12.75">
      <c r="A39" s="15"/>
      <c r="B39" s="23"/>
      <c r="C39" s="23"/>
      <c r="D39" s="23"/>
      <c r="E39" s="23"/>
      <c r="F39" s="23"/>
      <c r="G39" s="1"/>
      <c r="H39" s="23"/>
    </row>
    <row r="40" spans="1:8" ht="13.5" thickBot="1">
      <c r="A40" s="15" t="s">
        <v>64</v>
      </c>
      <c r="B40" s="42">
        <f>(B37/132000)*100</f>
        <v>3.490151515151515</v>
      </c>
      <c r="C40" s="10"/>
      <c r="D40" s="42">
        <f>(D37/132000)*100</f>
        <v>3.5492424242424243</v>
      </c>
      <c r="E40" s="10"/>
      <c r="F40" s="42">
        <f>(F37/132000)*100</f>
        <v>10.335606060606061</v>
      </c>
      <c r="G40" s="10"/>
      <c r="H40" s="42">
        <f>(H37/132000)*100</f>
        <v>7.537121212121212</v>
      </c>
    </row>
    <row r="41" spans="1:8" ht="13.5" thickTop="1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0"/>
      <c r="B56" s="23"/>
      <c r="C56" s="23"/>
      <c r="D56" s="23"/>
      <c r="E56" s="23"/>
      <c r="F56" s="23"/>
      <c r="G56" s="1"/>
      <c r="H56" s="36"/>
    </row>
    <row r="57" spans="1:8" ht="12.75">
      <c r="A57" s="15" t="s">
        <v>105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119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106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0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0"/>
      <c r="B66" s="23"/>
      <c r="C66" s="23"/>
      <c r="D66" s="23"/>
      <c r="E66" s="23"/>
      <c r="F66" s="23"/>
      <c r="G66" s="1"/>
      <c r="H66" s="36"/>
    </row>
    <row r="67" spans="1:8" ht="12.75">
      <c r="A67" s="40"/>
      <c r="B67" s="23"/>
      <c r="C67" s="23"/>
      <c r="D67" s="23"/>
      <c r="E67" s="23"/>
      <c r="F67" s="23"/>
      <c r="G67" s="1"/>
      <c r="H67" s="23"/>
    </row>
    <row r="68" spans="1:8" ht="12.75">
      <c r="A68" s="40"/>
      <c r="B68" s="23"/>
      <c r="C68" s="23"/>
      <c r="D68" s="23"/>
      <c r="E68" s="23"/>
      <c r="F68" s="23"/>
      <c r="G68" s="1"/>
      <c r="H68" s="23"/>
    </row>
    <row r="69" spans="1:8" ht="12.75">
      <c r="A69" s="40"/>
      <c r="B69" s="23"/>
      <c r="C69" s="23"/>
      <c r="D69" s="23"/>
      <c r="E69" s="23"/>
      <c r="F69" s="23"/>
      <c r="G69" s="1"/>
      <c r="H69" s="23"/>
    </row>
    <row r="70" spans="1:8" ht="12.75" customHeight="1">
      <c r="A70" s="40"/>
      <c r="B70" s="23"/>
      <c r="C70" s="23"/>
      <c r="D70" s="23"/>
      <c r="E70" s="23"/>
      <c r="F70" s="23"/>
      <c r="G70" s="1"/>
      <c r="H70" s="36"/>
    </row>
    <row r="71" spans="1:8" ht="15" customHeight="1">
      <c r="A71" s="40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sheetProtection/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68</v>
      </c>
    </row>
    <row r="2" ht="12.75">
      <c r="A2" s="2" t="s">
        <v>129</v>
      </c>
    </row>
    <row r="3" spans="1:4" ht="12.75">
      <c r="A3" s="49" t="s">
        <v>72</v>
      </c>
      <c r="B3" s="50"/>
      <c r="C3" s="50"/>
      <c r="D3" s="49"/>
    </row>
    <row r="4" spans="1:4" ht="6.75" customHeight="1">
      <c r="A4" s="15"/>
      <c r="B4" s="1"/>
      <c r="C4" s="1"/>
      <c r="D4" s="15"/>
    </row>
    <row r="5" spans="1:4" ht="12.75">
      <c r="A5" s="40" t="s">
        <v>104</v>
      </c>
      <c r="B5" s="1"/>
      <c r="C5" s="1"/>
      <c r="D5" s="15"/>
    </row>
    <row r="6" spans="1:15" ht="15.75" customHeight="1">
      <c r="A6" s="19"/>
      <c r="B6" s="19" t="s">
        <v>136</v>
      </c>
      <c r="C6" s="19"/>
      <c r="D6" s="19" t="s">
        <v>136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19"/>
      <c r="B7" s="19" t="s">
        <v>74</v>
      </c>
      <c r="C7" s="19"/>
      <c r="D7" s="19" t="s">
        <v>74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19"/>
      <c r="B8" s="19" t="s">
        <v>134</v>
      </c>
      <c r="C8" s="19"/>
      <c r="D8" s="19" t="s">
        <v>135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18</v>
      </c>
      <c r="C9" s="11"/>
      <c r="D9" s="20" t="s">
        <v>18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75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76</v>
      </c>
      <c r="B12" s="23">
        <v>18454</v>
      </c>
      <c r="D12" s="23">
        <v>13850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114</v>
      </c>
      <c r="B13" s="23"/>
      <c r="D13" s="2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110</v>
      </c>
      <c r="B14" s="27">
        <v>3975</v>
      </c>
      <c r="D14" s="27">
        <v>3554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112</v>
      </c>
      <c r="B15" s="28">
        <v>828</v>
      </c>
      <c r="D15" s="28">
        <v>726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113</v>
      </c>
      <c r="B16" s="28">
        <v>-445</v>
      </c>
      <c r="D16" s="28">
        <v>-533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111</v>
      </c>
      <c r="B17" s="29">
        <v>-216</v>
      </c>
      <c r="D17" s="29">
        <v>-132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77</v>
      </c>
      <c r="B18" s="54">
        <f>SUM(B12:B17)</f>
        <v>22596</v>
      </c>
      <c r="C18" s="11"/>
      <c r="D18" s="54">
        <f>SUM(D12:D17)</f>
        <v>17465</v>
      </c>
    </row>
    <row r="19" spans="2:4" ht="10.5" customHeight="1">
      <c r="B19" s="54"/>
      <c r="C19" s="11"/>
      <c r="D19" s="54"/>
    </row>
    <row r="20" spans="1:4" ht="12.75">
      <c r="A20" s="2" t="s">
        <v>124</v>
      </c>
      <c r="B20" s="28">
        <v>-5613</v>
      </c>
      <c r="C20" s="1"/>
      <c r="D20" s="28">
        <v>-8318</v>
      </c>
    </row>
    <row r="21" spans="1:4" ht="12.75">
      <c r="A21" s="2" t="s">
        <v>139</v>
      </c>
      <c r="B21" s="28">
        <v>1818</v>
      </c>
      <c r="C21" s="1"/>
      <c r="D21" s="28">
        <v>-3628</v>
      </c>
    </row>
    <row r="22" spans="1:4" ht="12.75">
      <c r="A22" s="2" t="s">
        <v>138</v>
      </c>
      <c r="B22" s="28">
        <v>6719</v>
      </c>
      <c r="C22" s="1"/>
      <c r="D22" s="28">
        <v>-490</v>
      </c>
    </row>
    <row r="23" spans="1:4" ht="12.75">
      <c r="A23" s="2" t="s">
        <v>78</v>
      </c>
      <c r="B23" s="29">
        <v>-3581</v>
      </c>
      <c r="C23" s="1"/>
      <c r="D23" s="29">
        <v>-3892</v>
      </c>
    </row>
    <row r="24" spans="2:4" ht="9.75" customHeight="1">
      <c r="B24" s="23"/>
      <c r="C24" s="1"/>
      <c r="D24" s="23"/>
    </row>
    <row r="25" spans="1:4" ht="12.75">
      <c r="A25" s="2" t="s">
        <v>128</v>
      </c>
      <c r="B25" s="23">
        <f>SUM(B18:B23)</f>
        <v>21939</v>
      </c>
      <c r="C25" s="1"/>
      <c r="D25" s="23">
        <f>SUM(D18:D23)</f>
        <v>1137</v>
      </c>
    </row>
    <row r="26" spans="2:4" ht="10.5" customHeight="1">
      <c r="B26" s="23"/>
      <c r="C26" s="1"/>
      <c r="D26" s="23"/>
    </row>
    <row r="27" spans="1:4" ht="12.75">
      <c r="A27" s="9" t="s">
        <v>79</v>
      </c>
      <c r="B27" s="26"/>
      <c r="D27" s="23"/>
    </row>
    <row r="28" spans="1:4" ht="12.75">
      <c r="A28" s="2" t="s">
        <v>80</v>
      </c>
      <c r="B28" s="27">
        <v>-17745</v>
      </c>
      <c r="D28" s="27">
        <v>-3620</v>
      </c>
    </row>
    <row r="29" spans="1:4" ht="12.75">
      <c r="A29" s="2" t="s">
        <v>94</v>
      </c>
      <c r="B29" s="56">
        <v>270</v>
      </c>
      <c r="D29" s="56">
        <v>89</v>
      </c>
    </row>
    <row r="30" spans="1:4" ht="12.75">
      <c r="A30" s="2" t="s">
        <v>81</v>
      </c>
      <c r="B30" s="29">
        <v>445</v>
      </c>
      <c r="D30" s="29">
        <v>533</v>
      </c>
    </row>
    <row r="31" spans="2:4" ht="9.75" customHeight="1">
      <c r="B31" s="23"/>
      <c r="D31" s="23"/>
    </row>
    <row r="32" spans="1:4" ht="12.75">
      <c r="A32" s="2" t="s">
        <v>82</v>
      </c>
      <c r="B32" s="23">
        <f>SUM(B28:B30)</f>
        <v>-17030</v>
      </c>
      <c r="C32" s="1"/>
      <c r="D32" s="23">
        <f>SUM(D28:D30)</f>
        <v>-2998</v>
      </c>
    </row>
    <row r="33" spans="2:4" ht="12.75">
      <c r="B33" s="23"/>
      <c r="C33" s="1"/>
      <c r="D33" s="23"/>
    </row>
    <row r="34" spans="1:4" ht="12.75">
      <c r="A34" s="9" t="s">
        <v>83</v>
      </c>
      <c r="B34" s="23"/>
      <c r="C34" s="1"/>
      <c r="D34" s="23"/>
    </row>
    <row r="35" spans="1:4" ht="12.75">
      <c r="A35" s="2" t="s">
        <v>84</v>
      </c>
      <c r="B35" s="27">
        <v>-828</v>
      </c>
      <c r="C35" s="1"/>
      <c r="D35" s="27">
        <v>-726</v>
      </c>
    </row>
    <row r="36" spans="1:4" ht="12.75">
      <c r="A36" s="2" t="s">
        <v>127</v>
      </c>
      <c r="B36" s="56">
        <v>-2970</v>
      </c>
      <c r="C36" s="1"/>
      <c r="D36" s="28">
        <v>-4950</v>
      </c>
    </row>
    <row r="37" spans="1:4" ht="12.75">
      <c r="A37" s="2" t="s">
        <v>125</v>
      </c>
      <c r="B37" s="54">
        <v>728</v>
      </c>
      <c r="D37" s="54">
        <v>2820</v>
      </c>
    </row>
    <row r="38" spans="1:5" ht="12.75">
      <c r="A38" s="2" t="s">
        <v>85</v>
      </c>
      <c r="B38" s="28">
        <v>-33</v>
      </c>
      <c r="C38" s="1"/>
      <c r="D38" s="28">
        <v>-29</v>
      </c>
      <c r="E38" s="15"/>
    </row>
    <row r="39" spans="1:5" ht="12.75">
      <c r="A39" s="2" t="s">
        <v>95</v>
      </c>
      <c r="B39" s="29">
        <v>-167</v>
      </c>
      <c r="C39" s="1"/>
      <c r="D39" s="29">
        <v>-477</v>
      </c>
      <c r="E39" s="15"/>
    </row>
    <row r="40" spans="1:5" ht="9" customHeight="1">
      <c r="A40" s="9"/>
      <c r="B40" s="23"/>
      <c r="C40" s="1"/>
      <c r="D40" s="36"/>
      <c r="E40" s="15"/>
    </row>
    <row r="41" spans="1:5" ht="12.75">
      <c r="A41" s="2" t="s">
        <v>137</v>
      </c>
      <c r="B41" s="23">
        <f>SUM(B35:B39)</f>
        <v>-3270</v>
      </c>
      <c r="C41" s="10"/>
      <c r="D41" s="36">
        <f>SUM(D35:D39)</f>
        <v>-3362</v>
      </c>
      <c r="E41" s="15"/>
    </row>
    <row r="42" spans="1:5" ht="12.75">
      <c r="A42" s="9"/>
      <c r="B42" s="24"/>
      <c r="C42" s="1"/>
      <c r="D42" s="34"/>
      <c r="E42" s="15"/>
    </row>
    <row r="43" spans="1:5" ht="15" customHeight="1">
      <c r="A43" s="2" t="s">
        <v>86</v>
      </c>
      <c r="B43" s="23">
        <f>B41+B32+B25</f>
        <v>1639</v>
      </c>
      <c r="C43" s="1"/>
      <c r="D43" s="36">
        <f>D41+D32+D25</f>
        <v>-5223</v>
      </c>
      <c r="E43" s="15"/>
    </row>
    <row r="44" spans="2:5" ht="10.5" customHeight="1">
      <c r="B44" s="23"/>
      <c r="C44" s="1"/>
      <c r="D44" s="23"/>
      <c r="E44" s="15"/>
    </row>
    <row r="45" spans="1:5" ht="12.75">
      <c r="A45" s="2" t="s">
        <v>88</v>
      </c>
      <c r="B45" s="23">
        <v>49694</v>
      </c>
      <c r="C45" s="1"/>
      <c r="D45" s="36">
        <v>52145</v>
      </c>
      <c r="E45" s="15"/>
    </row>
    <row r="46" spans="2:5" ht="12.75">
      <c r="B46" s="23"/>
      <c r="C46" s="1"/>
      <c r="D46" s="36"/>
      <c r="E46" s="15"/>
    </row>
    <row r="47" spans="1:5" ht="12.75" customHeight="1" thickBot="1">
      <c r="A47" s="2" t="s">
        <v>87</v>
      </c>
      <c r="B47" s="30">
        <f>B43+B45</f>
        <v>51333</v>
      </c>
      <c r="C47" s="1"/>
      <c r="D47" s="39">
        <f>D43+D45</f>
        <v>46922</v>
      </c>
      <c r="E47" s="15"/>
    </row>
    <row r="48" spans="1:5" ht="8.25" customHeight="1" thickTop="1">
      <c r="A48" s="9"/>
      <c r="B48" s="23"/>
      <c r="C48" s="1"/>
      <c r="D48" s="23"/>
      <c r="E48" s="15"/>
    </row>
    <row r="49" spans="1:4" ht="6.75" customHeight="1">
      <c r="A49" s="9"/>
      <c r="B49" s="26"/>
      <c r="D49" s="23"/>
    </row>
    <row r="50" spans="1:4" ht="12.75">
      <c r="A50" s="9" t="s">
        <v>89</v>
      </c>
      <c r="B50" s="26"/>
      <c r="D50" s="23"/>
    </row>
    <row r="51" spans="1:4" ht="12.75" customHeight="1">
      <c r="A51" s="15" t="s">
        <v>11</v>
      </c>
      <c r="B51" s="23">
        <v>35218</v>
      </c>
      <c r="C51" s="1"/>
      <c r="D51" s="23">
        <v>30564</v>
      </c>
    </row>
    <row r="52" spans="1:4" ht="12.75" customHeight="1">
      <c r="A52" s="15" t="s">
        <v>90</v>
      </c>
      <c r="B52" s="23">
        <v>16115</v>
      </c>
      <c r="C52" s="1"/>
      <c r="D52" s="23">
        <v>16358</v>
      </c>
    </row>
    <row r="53" spans="2:4" ht="12.75">
      <c r="B53" s="26"/>
      <c r="D53" s="15"/>
    </row>
    <row r="54" spans="2:4" ht="13.5" thickBot="1">
      <c r="B54" s="30">
        <f>SUM(B51:B52)</f>
        <v>51333</v>
      </c>
      <c r="C54" s="5"/>
      <c r="D54" s="39">
        <f>SUM(D51:D52)</f>
        <v>46922</v>
      </c>
    </row>
    <row r="55" spans="2:4" ht="9.75" customHeight="1" thickTop="1">
      <c r="B55" s="1"/>
      <c r="C55" s="5"/>
      <c r="D55" s="15"/>
    </row>
    <row r="56" spans="2:4" ht="9.75" customHeight="1">
      <c r="B56" s="1"/>
      <c r="C56" s="5"/>
      <c r="D56" s="15"/>
    </row>
    <row r="57" spans="2:4" ht="9.75" customHeight="1">
      <c r="B57" s="1"/>
      <c r="C57" s="5"/>
      <c r="D57" s="15"/>
    </row>
    <row r="58" spans="2:4" ht="9.75" customHeight="1">
      <c r="B58" s="1"/>
      <c r="C58" s="5"/>
      <c r="D58" s="15"/>
    </row>
    <row r="59" spans="2:4" ht="9.75" customHeight="1">
      <c r="B59" s="1"/>
      <c r="C59" s="5"/>
      <c r="D59" s="15"/>
    </row>
    <row r="60" spans="2:4" ht="11.25" customHeight="1">
      <c r="B60" s="1"/>
      <c r="C60" s="5"/>
      <c r="D60" s="15"/>
    </row>
    <row r="61" ht="12.75">
      <c r="A61" s="15" t="s">
        <v>107</v>
      </c>
    </row>
    <row r="62" ht="12.75">
      <c r="A62" s="15" t="s">
        <v>120</v>
      </c>
    </row>
    <row r="63" ht="12.75">
      <c r="A63" s="15" t="s">
        <v>65</v>
      </c>
    </row>
  </sheetData>
  <sheetProtection/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9.421875" style="2" customWidth="1"/>
    <col min="2" max="2" width="11.28125" style="3" customWidth="1"/>
    <col min="3" max="3" width="4.00390625" style="3" customWidth="1"/>
    <col min="4" max="4" width="10.7109375" style="2" customWidth="1"/>
    <col min="5" max="5" width="4.140625" style="2" customWidth="1"/>
    <col min="6" max="6" width="11.00390625" style="0" customWidth="1"/>
  </cols>
  <sheetData>
    <row r="1" ht="15.75">
      <c r="A1" s="48" t="s">
        <v>68</v>
      </c>
    </row>
    <row r="2" ht="12.75">
      <c r="A2" s="2" t="s">
        <v>129</v>
      </c>
    </row>
    <row r="3" spans="1:5" ht="12.75">
      <c r="A3" s="49" t="s">
        <v>71</v>
      </c>
      <c r="B3" s="50"/>
      <c r="C3" s="50"/>
      <c r="D3" s="49"/>
      <c r="E3" s="49"/>
    </row>
    <row r="4" spans="1:4" ht="12.75">
      <c r="A4" s="15"/>
      <c r="B4" s="1"/>
      <c r="C4" s="1"/>
      <c r="D4" s="15"/>
    </row>
    <row r="5" spans="1:4" ht="12.75">
      <c r="A5" s="40" t="s">
        <v>99</v>
      </c>
      <c r="B5" s="1"/>
      <c r="C5" s="1"/>
      <c r="D5" s="15"/>
    </row>
    <row r="6" spans="1:15" ht="15.75" customHeight="1">
      <c r="A6" s="19"/>
      <c r="B6" s="19" t="s">
        <v>19</v>
      </c>
      <c r="C6" s="19"/>
      <c r="D6" s="19" t="s">
        <v>16</v>
      </c>
      <c r="E6" s="12"/>
      <c r="F6" s="19" t="s">
        <v>16</v>
      </c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17</v>
      </c>
      <c r="C7" s="19"/>
      <c r="D7" s="19" t="s">
        <v>17</v>
      </c>
      <c r="E7" s="12"/>
      <c r="F7" s="19" t="s">
        <v>17</v>
      </c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134</v>
      </c>
      <c r="C8" s="19"/>
      <c r="D8" s="19" t="s">
        <v>116</v>
      </c>
      <c r="E8" s="12"/>
      <c r="F8" s="19" t="s">
        <v>122</v>
      </c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18</v>
      </c>
      <c r="C9" s="11"/>
      <c r="D9" s="20" t="s">
        <v>18</v>
      </c>
      <c r="E9" s="17"/>
      <c r="F9" s="20" t="s">
        <v>18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6"/>
      <c r="B10" s="11"/>
      <c r="C10" s="11"/>
      <c r="D10" s="20"/>
      <c r="E10" s="17"/>
      <c r="F10" s="20" t="s">
        <v>123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2</v>
      </c>
      <c r="B11" s="13"/>
      <c r="C11" s="13"/>
      <c r="D11" s="13"/>
      <c r="F11" s="13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8" t="s">
        <v>3</v>
      </c>
      <c r="B12" s="13"/>
      <c r="C12" s="13"/>
      <c r="D12" s="13"/>
      <c r="F12" s="13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5</v>
      </c>
      <c r="B13" s="23">
        <v>64163</v>
      </c>
      <c r="D13" s="33">
        <v>50326</v>
      </c>
      <c r="F13" s="33">
        <v>48784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4</v>
      </c>
      <c r="B14" s="23">
        <v>312</v>
      </c>
      <c r="D14" s="62">
        <v>427</v>
      </c>
      <c r="F14" s="62">
        <v>436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3">
        <v>19</v>
      </c>
      <c r="D15" s="36">
        <v>25</v>
      </c>
      <c r="F15" s="36">
        <v>34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93</v>
      </c>
      <c r="B16" s="57">
        <v>814</v>
      </c>
      <c r="C16" s="1"/>
      <c r="D16" s="63">
        <v>814</v>
      </c>
      <c r="F16" s="63">
        <v>265</v>
      </c>
      <c r="G16" s="2"/>
      <c r="H16" s="2"/>
      <c r="I16" s="2"/>
      <c r="J16" s="2"/>
      <c r="K16" s="2"/>
      <c r="L16" s="2"/>
      <c r="M16" s="2"/>
      <c r="N16" s="2"/>
      <c r="O16" s="2"/>
    </row>
    <row r="17" spans="1:6" ht="12.75">
      <c r="A17" s="9" t="s">
        <v>101</v>
      </c>
      <c r="B17" s="32">
        <f>SUM(B13:B16)</f>
        <v>65308</v>
      </c>
      <c r="C17" s="11"/>
      <c r="D17" s="32">
        <f>SUM(D13:D16)</f>
        <v>51592</v>
      </c>
      <c r="F17" s="32">
        <f>SUM(F13:F16)</f>
        <v>49519</v>
      </c>
    </row>
    <row r="18" spans="1:6" ht="12.75">
      <c r="A18" s="6"/>
      <c r="B18" s="25"/>
      <c r="C18" s="4"/>
      <c r="D18" s="35"/>
      <c r="F18" s="35"/>
    </row>
    <row r="19" spans="1:6" ht="12.75">
      <c r="A19" s="9" t="s">
        <v>0</v>
      </c>
      <c r="B19" s="26"/>
      <c r="D19" s="33"/>
      <c r="F19" s="33"/>
    </row>
    <row r="20" spans="1:6" ht="12.75">
      <c r="A20" s="2" t="s">
        <v>7</v>
      </c>
      <c r="B20" s="27">
        <v>48243</v>
      </c>
      <c r="D20" s="66">
        <v>42630</v>
      </c>
      <c r="F20" s="66">
        <v>36721</v>
      </c>
    </row>
    <row r="21" spans="1:6" ht="12.75">
      <c r="A21" s="2" t="s">
        <v>8</v>
      </c>
      <c r="B21" s="28">
        <v>61640</v>
      </c>
      <c r="D21" s="64">
        <v>61148</v>
      </c>
      <c r="F21" s="64">
        <v>54778</v>
      </c>
    </row>
    <row r="22" spans="1:6" ht="12.75">
      <c r="A22" s="2" t="s">
        <v>9</v>
      </c>
      <c r="B22" s="28">
        <v>306</v>
      </c>
      <c r="D22" s="64">
        <v>6130</v>
      </c>
      <c r="F22" s="64">
        <v>2448</v>
      </c>
    </row>
    <row r="23" spans="1:6" ht="12.75">
      <c r="A23" s="2" t="s">
        <v>10</v>
      </c>
      <c r="B23" s="56">
        <v>2683</v>
      </c>
      <c r="D23" s="64">
        <v>3735</v>
      </c>
      <c r="F23" s="64">
        <v>3882</v>
      </c>
    </row>
    <row r="24" spans="1:6" ht="12.75">
      <c r="A24" s="2" t="s">
        <v>11</v>
      </c>
      <c r="B24" s="29">
        <v>51333</v>
      </c>
      <c r="D24" s="67">
        <v>49694</v>
      </c>
      <c r="F24" s="67">
        <v>52145</v>
      </c>
    </row>
    <row r="25" spans="1:6" ht="12.75">
      <c r="A25" s="9" t="s">
        <v>102</v>
      </c>
      <c r="B25" s="26">
        <f>SUM(B20:B24)</f>
        <v>164205</v>
      </c>
      <c r="D25" s="23">
        <f>SUM(D20:D24)</f>
        <v>163337</v>
      </c>
      <c r="F25" s="23">
        <f>SUM(F20:F24)</f>
        <v>149974</v>
      </c>
    </row>
    <row r="26" spans="2:6" ht="12.75">
      <c r="B26" s="26"/>
      <c r="D26" s="23"/>
      <c r="F26" s="23"/>
    </row>
    <row r="27" spans="1:6" ht="13.5" thickBot="1">
      <c r="A27" s="9" t="s">
        <v>12</v>
      </c>
      <c r="B27" s="30">
        <f>B25+B17</f>
        <v>229513</v>
      </c>
      <c r="D27" s="30">
        <f>D25+D17</f>
        <v>214929</v>
      </c>
      <c r="F27" s="30">
        <f>F25+F17</f>
        <v>199493</v>
      </c>
    </row>
    <row r="28" spans="2:6" ht="13.5" thickTop="1">
      <c r="B28" s="23"/>
      <c r="D28" s="23"/>
      <c r="F28" s="23"/>
    </row>
    <row r="29" spans="2:6" ht="12.75">
      <c r="B29" s="23"/>
      <c r="D29" s="23"/>
      <c r="F29" s="23"/>
    </row>
    <row r="30" spans="1:6" ht="12.75">
      <c r="A30" s="9" t="s">
        <v>13</v>
      </c>
      <c r="B30" s="23"/>
      <c r="D30" s="23"/>
      <c r="F30" s="23"/>
    </row>
    <row r="31" spans="1:6" ht="12.75">
      <c r="A31" s="2" t="s">
        <v>14</v>
      </c>
      <c r="B31" s="23">
        <v>66000</v>
      </c>
      <c r="D31" s="23">
        <v>66000</v>
      </c>
      <c r="F31" s="23">
        <v>66000</v>
      </c>
    </row>
    <row r="32" spans="1:6" ht="12.75">
      <c r="A32" s="2" t="s">
        <v>15</v>
      </c>
      <c r="B32" s="24">
        <v>124234</v>
      </c>
      <c r="D32" s="65">
        <v>113561</v>
      </c>
      <c r="F32" s="65">
        <v>101483</v>
      </c>
    </row>
    <row r="33" spans="1:6" ht="12.75">
      <c r="A33" s="9" t="s">
        <v>100</v>
      </c>
      <c r="B33" s="23">
        <f>SUM(B31:B32)</f>
        <v>190234</v>
      </c>
      <c r="D33" s="23">
        <f>SUM(D31:D32)</f>
        <v>179561</v>
      </c>
      <c r="F33" s="23">
        <f>SUM(F31:F32)</f>
        <v>167483</v>
      </c>
    </row>
    <row r="34" spans="2:6" ht="12.75">
      <c r="B34" s="26"/>
      <c r="C34" s="1"/>
      <c r="D34" s="36"/>
      <c r="F34" s="36"/>
    </row>
    <row r="35" spans="1:6" ht="12.75">
      <c r="A35" s="9" t="s">
        <v>20</v>
      </c>
      <c r="B35" s="26"/>
      <c r="D35" s="36"/>
      <c r="F35" s="36"/>
    </row>
    <row r="36" spans="1:6" ht="12.75">
      <c r="A36" s="2" t="s">
        <v>21</v>
      </c>
      <c r="B36" s="27">
        <v>155</v>
      </c>
      <c r="C36" s="1"/>
      <c r="D36" s="60">
        <v>155</v>
      </c>
      <c r="F36" s="60">
        <v>403</v>
      </c>
    </row>
    <row r="37" spans="1:6" ht="12.75">
      <c r="A37" s="2" t="s">
        <v>22</v>
      </c>
      <c r="B37" s="28">
        <v>1418</v>
      </c>
      <c r="C37" s="1"/>
      <c r="D37" s="61">
        <v>1437</v>
      </c>
      <c r="F37" s="61">
        <v>1072</v>
      </c>
    </row>
    <row r="38" spans="1:6" ht="12.75">
      <c r="A38" s="9" t="s">
        <v>26</v>
      </c>
      <c r="B38" s="31">
        <f>SUM(B36:B37)</f>
        <v>1573</v>
      </c>
      <c r="C38" s="1"/>
      <c r="D38" s="38">
        <f>SUM(D36:D37)</f>
        <v>1592</v>
      </c>
      <c r="F38" s="38">
        <f>SUM(F36:F37)</f>
        <v>1475</v>
      </c>
    </row>
    <row r="39" spans="2:6" ht="12.75">
      <c r="B39" s="28"/>
      <c r="C39" s="10"/>
      <c r="D39" s="37"/>
      <c r="F39" s="37"/>
    </row>
    <row r="40" spans="1:6" ht="12.75">
      <c r="A40" s="9" t="s">
        <v>1</v>
      </c>
      <c r="B40" s="28"/>
      <c r="C40" s="1"/>
      <c r="D40" s="37"/>
      <c r="F40" s="37"/>
    </row>
    <row r="41" spans="1:6" ht="15" customHeight="1">
      <c r="A41" s="2" t="s">
        <v>23</v>
      </c>
      <c r="B41" s="28">
        <v>13960</v>
      </c>
      <c r="C41" s="1"/>
      <c r="D41" s="61">
        <v>11177</v>
      </c>
      <c r="F41" s="61">
        <v>10852</v>
      </c>
    </row>
    <row r="42" spans="1:6" ht="15" customHeight="1">
      <c r="A42" s="2" t="s">
        <v>24</v>
      </c>
      <c r="B42" s="28">
        <v>3601</v>
      </c>
      <c r="D42" s="64">
        <v>3180</v>
      </c>
      <c r="F42" s="64">
        <v>3027</v>
      </c>
    </row>
    <row r="43" spans="1:6" ht="12.75">
      <c r="A43" s="2" t="s">
        <v>21</v>
      </c>
      <c r="B43" s="28">
        <v>19947</v>
      </c>
      <c r="D43" s="61">
        <v>19419</v>
      </c>
      <c r="F43" s="61">
        <v>16657</v>
      </c>
    </row>
    <row r="44" spans="1:6" ht="12.75">
      <c r="A44" s="2" t="s">
        <v>25</v>
      </c>
      <c r="B44" s="56">
        <v>198</v>
      </c>
      <c r="D44" s="71" t="s">
        <v>66</v>
      </c>
      <c r="F44" s="71" t="s">
        <v>66</v>
      </c>
    </row>
    <row r="45" spans="1:6" ht="12.75" customHeight="1">
      <c r="A45" s="9" t="s">
        <v>27</v>
      </c>
      <c r="B45" s="31">
        <f>SUM(B41:B44)</f>
        <v>37706</v>
      </c>
      <c r="D45" s="38">
        <f>SUM(D41:D44)</f>
        <v>33776</v>
      </c>
      <c r="F45" s="38">
        <f>SUM(F41:F44)</f>
        <v>30536</v>
      </c>
    </row>
    <row r="46" spans="1:6" ht="12.75">
      <c r="A46" s="9"/>
      <c r="B46" s="26"/>
      <c r="D46" s="23"/>
      <c r="F46" s="23"/>
    </row>
    <row r="47" spans="1:6" ht="12.75">
      <c r="A47" s="9" t="s">
        <v>28</v>
      </c>
      <c r="B47" s="26">
        <f>B45+B38</f>
        <v>39279</v>
      </c>
      <c r="D47" s="23">
        <f>D45+D38</f>
        <v>35368</v>
      </c>
      <c r="F47" s="23">
        <f>F45+F38</f>
        <v>32011</v>
      </c>
    </row>
    <row r="48" spans="1:6" ht="12.75">
      <c r="A48" s="9"/>
      <c r="B48" s="26"/>
      <c r="D48" s="23"/>
      <c r="F48" s="23"/>
    </row>
    <row r="49" spans="1:6" ht="12.75" customHeight="1" thickBot="1">
      <c r="A49" s="9" t="s">
        <v>29</v>
      </c>
      <c r="B49" s="30">
        <f>B47+B33</f>
        <v>229513</v>
      </c>
      <c r="D49" s="39">
        <f>D33+D47</f>
        <v>214929</v>
      </c>
      <c r="F49" s="39">
        <f>F33+F47</f>
        <v>199494</v>
      </c>
    </row>
    <row r="50" spans="1:4" ht="15" customHeight="1" thickTop="1">
      <c r="A50" s="9"/>
      <c r="D50" s="10"/>
    </row>
    <row r="51" spans="1:4" ht="15" customHeight="1">
      <c r="A51" s="9"/>
      <c r="D51" s="10"/>
    </row>
    <row r="52" ht="12.75">
      <c r="D52" s="15"/>
    </row>
    <row r="53" ht="12.75">
      <c r="A53" s="15" t="s">
        <v>108</v>
      </c>
    </row>
    <row r="54" ht="12.75">
      <c r="A54" s="15" t="s">
        <v>121</v>
      </c>
    </row>
    <row r="55" ht="12.75">
      <c r="A55" s="15" t="s">
        <v>109</v>
      </c>
    </row>
  </sheetData>
  <sheetProtection/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Choong</cp:lastModifiedBy>
  <cp:lastPrinted>2013-11-21T07:24:32Z</cp:lastPrinted>
  <dcterms:created xsi:type="dcterms:W3CDTF">1999-11-23T06:00:06Z</dcterms:created>
  <dcterms:modified xsi:type="dcterms:W3CDTF">2013-11-27T09:06:12Z</dcterms:modified>
  <cp:category/>
  <cp:version/>
  <cp:contentType/>
  <cp:contentStatus/>
</cp:coreProperties>
</file>